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55" windowWidth="19815" windowHeight="53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7" i="1"/>
  <c r="C7"/>
  <c r="B7"/>
  <c r="D7" s="1"/>
  <c r="E6"/>
  <c r="C6"/>
  <c r="B6"/>
  <c r="D6" s="1"/>
  <c r="E5"/>
  <c r="C5"/>
  <c r="B5"/>
  <c r="D5" s="1"/>
  <c r="E4"/>
  <c r="C4"/>
  <c r="B4"/>
  <c r="B11" s="1"/>
  <c r="F5" l="1"/>
  <c r="G5" s="1"/>
  <c r="H5" s="1"/>
  <c r="I5" s="1"/>
  <c r="J5" s="1"/>
  <c r="P5" s="1"/>
  <c r="Q5" s="1"/>
  <c r="K5"/>
  <c r="L5" s="1"/>
  <c r="M5" s="1"/>
  <c r="F7"/>
  <c r="G7" s="1"/>
  <c r="H7" s="1"/>
  <c r="I7" s="1"/>
  <c r="J7" s="1"/>
  <c r="P7" s="1"/>
  <c r="Q7" s="1"/>
  <c r="K7"/>
  <c r="L7" s="1"/>
  <c r="M7" s="1"/>
  <c r="K6"/>
  <c r="L6" s="1"/>
  <c r="M6" s="1"/>
  <c r="N6" s="1"/>
  <c r="F6"/>
  <c r="G6" s="1"/>
  <c r="H6" s="1"/>
  <c r="I6" s="1"/>
  <c r="J6" s="1"/>
  <c r="P6" s="1"/>
  <c r="Q6" s="1"/>
  <c r="D4"/>
  <c r="B12" l="1"/>
  <c r="K4"/>
  <c r="L4" s="1"/>
  <c r="M4" s="1"/>
  <c r="F4"/>
  <c r="G4" s="1"/>
  <c r="H4" s="1"/>
  <c r="I4" s="1"/>
  <c r="J4" s="1"/>
  <c r="P4" s="1"/>
  <c r="Q4" s="1"/>
  <c r="N7"/>
  <c r="N5"/>
  <c r="N4" l="1"/>
</calcChain>
</file>

<file path=xl/sharedStrings.xml><?xml version="1.0" encoding="utf-8"?>
<sst xmlns="http://schemas.openxmlformats.org/spreadsheetml/2006/main" count="31" uniqueCount="28">
  <si>
    <t>Energy Efficiency</t>
  </si>
  <si>
    <t>4-Stroke Engine Octane</t>
  </si>
  <si>
    <t>Cylinder volume</t>
  </si>
  <si>
    <t>Compression Height</t>
  </si>
  <si>
    <t>Moles air</t>
  </si>
  <si>
    <t>Moles O2</t>
  </si>
  <si>
    <t>Moles octane</t>
  </si>
  <si>
    <t>Energy KJ</t>
  </si>
  <si>
    <t>Energy J</t>
  </si>
  <si>
    <t>Compression ratio</t>
  </si>
  <si>
    <t>Work L-atm</t>
  </si>
  <si>
    <t>Work J</t>
  </si>
  <si>
    <t>Efficiency</t>
  </si>
  <si>
    <t>Watts</t>
  </si>
  <si>
    <t>HP</t>
  </si>
  <si>
    <t>1.6 L Kent</t>
  </si>
  <si>
    <t>1.6L CVH</t>
  </si>
  <si>
    <t>1.9L CVH</t>
  </si>
  <si>
    <t>volume ratio</t>
  </si>
  <si>
    <t>compression ratio</t>
  </si>
  <si>
    <t>Plot compression ratio vs fuel efficiency</t>
  </si>
  <si>
    <t>Power = J for fuel you burned x 50 explosions per second (from 6000 rpm)</t>
  </si>
  <si>
    <t>can you check rpm max for vehicles</t>
  </si>
  <si>
    <t>How does fuel burned affect horsepower</t>
  </si>
  <si>
    <t>Watt / 746 = HP</t>
  </si>
  <si>
    <t>Find fuels, calculate energy to burn in engine and HP</t>
  </si>
  <si>
    <t>Cylinder diameter</t>
  </si>
  <si>
    <t>Cylinder height</t>
  </si>
</sst>
</file>

<file path=xl/styles.xml><?xml version="1.0" encoding="utf-8"?>
<styleSheet xmlns="http://schemas.openxmlformats.org/spreadsheetml/2006/main">
  <fonts count="3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/>
    <xf numFmtId="20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+mn-lt"/>
              </a:defRPr>
            </a:pPr>
            <a:r>
              <a:rPr lang="en-US"/>
              <a:t>Efficiency 4 Stroke Engine vs Compression Ratio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Sheet1!$T$3</c:f>
              <c:strCache>
                <c:ptCount val="1"/>
                <c:pt idx="0">
                  <c:v>Efficiency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Linear (Efficiency)</c:name>
            <c:spPr>
              <a:ln w="19050">
                <a:solidFill>
                  <a:schemeClr val="accent1"/>
                </a:solidFill>
              </a:ln>
            </c:spPr>
            <c:trendlineType val="linear"/>
            <c:dispRSqr val="1"/>
            <c:trendlineLbl>
              <c:layout/>
              <c:numFmt formatCode="General" sourceLinked="0"/>
            </c:trendlineLbl>
          </c:trendline>
          <c:xVal>
            <c:numRef>
              <c:f>Sheet1!$S$4:$S$7</c:f>
              <c:numCache>
                <c:formatCode>General</c:formatCode>
                <c:ptCount val="4"/>
                <c:pt idx="0">
                  <c:v>6.6132598208132318</c:v>
                </c:pt>
                <c:pt idx="1">
                  <c:v>6.7733976567884211</c:v>
                </c:pt>
                <c:pt idx="2">
                  <c:v>6.773397656788422</c:v>
                </c:pt>
                <c:pt idx="3">
                  <c:v>6.773397656788422</c:v>
                </c:pt>
              </c:numCache>
            </c:numRef>
          </c:xVal>
          <c:yVal>
            <c:numRef>
              <c:f>Sheet1!$T$4:$T$7</c:f>
              <c:numCache>
                <c:formatCode>General</c:formatCode>
                <c:ptCount val="4"/>
                <c:pt idx="0">
                  <c:v>21.841630510208038</c:v>
                </c:pt>
                <c:pt idx="1">
                  <c:v>22.370518159997108</c:v>
                </c:pt>
                <c:pt idx="2">
                  <c:v>22.370518159997115</c:v>
                </c:pt>
                <c:pt idx="3">
                  <c:v>22.370518159997115</c:v>
                </c:pt>
              </c:numCache>
            </c:numRef>
          </c:yVal>
        </c:ser>
        <c:axId val="80043008"/>
        <c:axId val="80852864"/>
      </c:scatterChart>
      <c:valAx>
        <c:axId val="80043008"/>
        <c:scaling>
          <c:orientation val="minMax"/>
        </c:scaling>
        <c:axPos val="b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rich>
          </c:tx>
          <c:layout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80852864"/>
        <c:crosses val="autoZero"/>
        <c:crossBetween val="midCat"/>
      </c:valAx>
      <c:valAx>
        <c:axId val="80852864"/>
        <c:scaling>
          <c:orientation val="minMax"/>
        </c:scaling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rich>
          </c:tx>
          <c:layout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80043008"/>
        <c:crosses val="autoZero"/>
        <c:crossBetween val="midCat"/>
      </c:valAx>
    </c:plotArea>
    <c:plotVisOnly val="1"/>
  </c:chart>
  <c:spPr>
    <a:solidFill>
      <a:schemeClr val="lt1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333375</xdr:colOff>
      <xdr:row>7</xdr:row>
      <xdr:rowOff>161925</xdr:rowOff>
    </xdr:from>
    <xdr:ext cx="4343400" cy="28860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00"/>
  <sheetViews>
    <sheetView tabSelected="1" workbookViewId="0">
      <selection activeCell="C3" sqref="C3"/>
    </sheetView>
  </sheetViews>
  <sheetFormatPr defaultColWidth="12.625" defaultRowHeight="15" customHeight="1"/>
  <cols>
    <col min="1" max="1" width="19.25" customWidth="1"/>
    <col min="2" max="2" width="14.75" customWidth="1"/>
    <col min="3" max="3" width="13.875" customWidth="1"/>
    <col min="4" max="5" width="14.25" customWidth="1"/>
    <col min="6" max="6" width="8.125" customWidth="1"/>
    <col min="7" max="7" width="7.625" customWidth="1"/>
    <col min="8" max="8" width="12" customWidth="1"/>
    <col min="9" max="10" width="7.625" customWidth="1"/>
    <col min="11" max="11" width="15.375" customWidth="1"/>
    <col min="12" max="12" width="9.5" customWidth="1"/>
    <col min="13" max="26" width="7.625" customWidth="1"/>
  </cols>
  <sheetData>
    <row r="1" spans="1:20">
      <c r="A1" s="1" t="s">
        <v>0</v>
      </c>
    </row>
    <row r="2" spans="1:20">
      <c r="A2" s="1" t="s">
        <v>1</v>
      </c>
    </row>
    <row r="3" spans="1:20" ht="16.5" customHeight="1">
      <c r="B3" s="1" t="s">
        <v>26</v>
      </c>
      <c r="C3" s="1" t="s">
        <v>27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P3" s="1" t="s">
        <v>13</v>
      </c>
      <c r="Q3" s="1" t="s">
        <v>14</v>
      </c>
      <c r="S3" s="1" t="s">
        <v>9</v>
      </c>
      <c r="T3" s="1" t="s">
        <v>12</v>
      </c>
    </row>
    <row r="4" spans="1:20">
      <c r="A4" s="1" t="s">
        <v>15</v>
      </c>
      <c r="B4" s="1">
        <f>3.188*2.54</f>
        <v>8.0975200000000012</v>
      </c>
      <c r="C4" s="1">
        <f>3.056*2.54</f>
        <v>7.7622400000000003</v>
      </c>
      <c r="D4" s="1">
        <f t="shared" ref="D4:D7" si="0">3.14*(B4/2)^2*C4</f>
        <v>399.54047533351326</v>
      </c>
      <c r="E4" s="1">
        <f t="shared" ref="E4:E7" si="1">1.451*2.54</f>
        <v>3.68554</v>
      </c>
      <c r="F4" s="1">
        <f t="shared" ref="F4:F7" si="2">(1*(D4/1000))/(0.0821*365)</f>
        <v>1.3332904254200965E-2</v>
      </c>
      <c r="G4" s="1">
        <f t="shared" ref="G4:G7" si="3">0.21*F4</f>
        <v>2.7999098933822026E-3</v>
      </c>
      <c r="H4" s="1">
        <f t="shared" ref="H4:H7" si="4">G4/12.5</f>
        <v>2.239927914705762E-4</v>
      </c>
      <c r="I4" s="1">
        <f t="shared" ref="I4:I7" si="5">H4*5471</f>
        <v>1.2254645621355225</v>
      </c>
      <c r="J4" s="1">
        <f t="shared" ref="J4:J7" si="6">I4*1000</f>
        <v>1225.4645621355226</v>
      </c>
      <c r="K4" s="1">
        <f t="shared" ref="K4:K7" si="7">D4/((B4/2)^2*E4)</f>
        <v>6.6132598208132318</v>
      </c>
      <c r="L4" s="1">
        <f t="shared" ref="L4:L7" si="8">K4*(D4/1000)</f>
        <v>2.6422649723117435</v>
      </c>
      <c r="M4" s="1">
        <f t="shared" ref="M4:M7" si="9">101.3*L4</f>
        <v>267.66144169517963</v>
      </c>
      <c r="N4" s="1">
        <f t="shared" ref="N4:N7" si="10">M4/J4*100</f>
        <v>21.841630510208038</v>
      </c>
      <c r="P4" s="1">
        <f t="shared" ref="P4:P7" si="11">J4*50</f>
        <v>61273.228106776129</v>
      </c>
      <c r="Q4" s="1">
        <f t="shared" ref="Q4:Q7" si="12">P4/746</f>
        <v>82.135694513104724</v>
      </c>
      <c r="S4" s="1">
        <v>6.6132598208132318</v>
      </c>
      <c r="T4" s="1">
        <v>21.841630510208038</v>
      </c>
    </row>
    <row r="5" spans="1:20">
      <c r="A5" s="1" t="s">
        <v>16</v>
      </c>
      <c r="B5" s="1">
        <f>3.15*2.54</f>
        <v>8.0009999999999994</v>
      </c>
      <c r="C5" s="1">
        <f t="shared" ref="C5:C7" si="13">3.13*2.54</f>
        <v>7.9501999999999997</v>
      </c>
      <c r="D5" s="1">
        <f t="shared" si="0"/>
        <v>399.51790875290692</v>
      </c>
      <c r="E5" s="1">
        <f t="shared" si="1"/>
        <v>3.68554</v>
      </c>
      <c r="F5" s="1">
        <f t="shared" si="2"/>
        <v>1.3332151193930119E-2</v>
      </c>
      <c r="G5" s="1">
        <f t="shared" si="3"/>
        <v>2.7997517507253248E-3</v>
      </c>
      <c r="H5" s="1">
        <f t="shared" si="4"/>
        <v>2.2398014005802597E-4</v>
      </c>
      <c r="I5" s="1">
        <f t="shared" si="5"/>
        <v>1.22539534625746</v>
      </c>
      <c r="J5" s="1">
        <f t="shared" si="6"/>
        <v>1225.39534625746</v>
      </c>
      <c r="K5" s="1">
        <f t="shared" si="7"/>
        <v>6.7733976567884211</v>
      </c>
      <c r="L5" s="1">
        <f t="shared" si="8"/>
        <v>2.7060936669919502</v>
      </c>
      <c r="M5" s="1">
        <f t="shared" si="9"/>
        <v>274.12728846628454</v>
      </c>
      <c r="N5" s="1">
        <f t="shared" si="10"/>
        <v>22.370518159997108</v>
      </c>
      <c r="P5" s="1">
        <f t="shared" si="11"/>
        <v>61269.767312873002</v>
      </c>
      <c r="Q5" s="1">
        <f t="shared" si="12"/>
        <v>82.131055379186336</v>
      </c>
      <c r="S5" s="1">
        <v>6.7733976567884211</v>
      </c>
      <c r="T5" s="1">
        <v>22.370518159997108</v>
      </c>
    </row>
    <row r="6" spans="1:20">
      <c r="A6" s="1" t="s">
        <v>17</v>
      </c>
      <c r="B6" s="1">
        <f t="shared" ref="B6:B7" si="14">3.23*2.54</f>
        <v>8.2042000000000002</v>
      </c>
      <c r="C6" s="1">
        <f t="shared" si="13"/>
        <v>7.9501999999999997</v>
      </c>
      <c r="D6" s="1">
        <f t="shared" si="0"/>
        <v>420.06857044375948</v>
      </c>
      <c r="E6" s="1">
        <f t="shared" si="1"/>
        <v>3.68554</v>
      </c>
      <c r="F6" s="1">
        <f t="shared" si="2"/>
        <v>1.4017939046727493E-2</v>
      </c>
      <c r="G6" s="1">
        <f t="shared" si="3"/>
        <v>2.9437671998127734E-3</v>
      </c>
      <c r="H6" s="1">
        <f t="shared" si="4"/>
        <v>2.3550137598502186E-4</v>
      </c>
      <c r="I6" s="1">
        <f t="shared" si="5"/>
        <v>1.2884280280140545</v>
      </c>
      <c r="J6" s="1">
        <f t="shared" si="6"/>
        <v>1288.4280280140545</v>
      </c>
      <c r="K6" s="1">
        <f t="shared" si="7"/>
        <v>6.773397656788422</v>
      </c>
      <c r="L6" s="1">
        <f t="shared" si="8"/>
        <v>2.8452914707342227</v>
      </c>
      <c r="M6" s="1">
        <f t="shared" si="9"/>
        <v>288.22802598537675</v>
      </c>
      <c r="N6" s="1">
        <f t="shared" si="10"/>
        <v>22.370518159997115</v>
      </c>
      <c r="P6" s="1">
        <f t="shared" si="11"/>
        <v>64421.401400702722</v>
      </c>
      <c r="Q6" s="1">
        <f t="shared" si="12"/>
        <v>86.355765952684607</v>
      </c>
      <c r="S6" s="1">
        <v>6.773397656788422</v>
      </c>
      <c r="T6" s="1">
        <v>22.370518159997115</v>
      </c>
    </row>
    <row r="7" spans="1:20">
      <c r="A7" s="1" t="s">
        <v>17</v>
      </c>
      <c r="B7" s="1">
        <f t="shared" si="14"/>
        <v>8.2042000000000002</v>
      </c>
      <c r="C7" s="1">
        <f t="shared" si="13"/>
        <v>7.9501999999999997</v>
      </c>
      <c r="D7" s="1">
        <f t="shared" si="0"/>
        <v>420.06857044375948</v>
      </c>
      <c r="E7" s="1">
        <f t="shared" si="1"/>
        <v>3.68554</v>
      </c>
      <c r="F7" s="1">
        <f t="shared" si="2"/>
        <v>1.4017939046727493E-2</v>
      </c>
      <c r="G7" s="1">
        <f t="shared" si="3"/>
        <v>2.9437671998127734E-3</v>
      </c>
      <c r="H7" s="1">
        <f t="shared" si="4"/>
        <v>2.3550137598502186E-4</v>
      </c>
      <c r="I7" s="1">
        <f t="shared" si="5"/>
        <v>1.2884280280140545</v>
      </c>
      <c r="J7" s="1">
        <f t="shared" si="6"/>
        <v>1288.4280280140545</v>
      </c>
      <c r="K7" s="1">
        <f t="shared" si="7"/>
        <v>6.773397656788422</v>
      </c>
      <c r="L7" s="1">
        <f t="shared" si="8"/>
        <v>2.8452914707342227</v>
      </c>
      <c r="M7" s="1">
        <f t="shared" si="9"/>
        <v>288.22802598537675</v>
      </c>
      <c r="N7" s="1">
        <f t="shared" si="10"/>
        <v>22.370518159997115</v>
      </c>
      <c r="P7" s="1">
        <f t="shared" si="11"/>
        <v>64421.401400702722</v>
      </c>
      <c r="Q7" s="1">
        <f t="shared" si="12"/>
        <v>86.355765952684607</v>
      </c>
      <c r="S7" s="1">
        <v>6.773397656788422</v>
      </c>
      <c r="T7" s="1">
        <v>22.370518159997115</v>
      </c>
    </row>
    <row r="11" spans="1:20">
      <c r="A11" s="1" t="s">
        <v>18</v>
      </c>
      <c r="B11" s="1">
        <f>(B4/2)^2*E4</f>
        <v>60.415057953126329</v>
      </c>
    </row>
    <row r="12" spans="1:20">
      <c r="A12" s="1" t="s">
        <v>19</v>
      </c>
      <c r="B12" s="1">
        <f>D4/B11</f>
        <v>6.6132598208132318</v>
      </c>
    </row>
    <row r="15" spans="1:20">
      <c r="J15" s="2"/>
    </row>
    <row r="18" spans="4:12">
      <c r="K18" s="1" t="s">
        <v>20</v>
      </c>
    </row>
    <row r="21" spans="4:12" ht="15.75" customHeight="1"/>
    <row r="22" spans="4:12" ht="15.75" customHeight="1"/>
    <row r="23" spans="4:12" ht="15.75" customHeight="1"/>
    <row r="24" spans="4:12" ht="15.75" customHeight="1"/>
    <row r="25" spans="4:12" ht="15.75" customHeight="1">
      <c r="L25" s="1" t="s">
        <v>21</v>
      </c>
    </row>
    <row r="26" spans="4:12" ht="15.75" customHeight="1">
      <c r="L26" s="1" t="s">
        <v>22</v>
      </c>
    </row>
    <row r="27" spans="4:12" ht="15.75" customHeight="1">
      <c r="L27" s="1" t="s">
        <v>23</v>
      </c>
    </row>
    <row r="28" spans="4:12" ht="15.75" customHeight="1">
      <c r="L28" s="1" t="s">
        <v>24</v>
      </c>
    </row>
    <row r="29" spans="4:12" ht="15.75" customHeight="1"/>
    <row r="30" spans="4:12" ht="15.75" customHeight="1"/>
    <row r="31" spans="4:12" ht="15.75" customHeight="1">
      <c r="D31" s="1" t="s">
        <v>25</v>
      </c>
    </row>
    <row r="32" spans="4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Bruton</dc:creator>
  <cp:lastModifiedBy>rbruton</cp:lastModifiedBy>
  <dcterms:created xsi:type="dcterms:W3CDTF">2019-11-21T16:54:36Z</dcterms:created>
  <dcterms:modified xsi:type="dcterms:W3CDTF">2019-11-21T21:28:27Z</dcterms:modified>
</cp:coreProperties>
</file>